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eien Marleen\Hunde\Frieda-Mira\Dokumente für Welpeneltern\BarfTabelle\"/>
    </mc:Choice>
  </mc:AlternateContent>
  <xr:revisionPtr revIDLastSave="0" documentId="13_ncr:1_{FE53D346-9F8E-4C30-991B-A513604DE5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F24" i="1" s="1"/>
  <c r="E24" i="1" l="1"/>
  <c r="C28" i="1"/>
  <c r="D28" i="1" s="1"/>
  <c r="E28" i="1" s="1"/>
  <c r="F28" i="1" l="1"/>
  <c r="C4" i="1"/>
  <c r="D4" i="1" s="1"/>
  <c r="F4" i="1" l="1"/>
  <c r="E4" i="1"/>
  <c r="B21" i="1"/>
  <c r="C22" i="1" s="1"/>
  <c r="B6" i="1"/>
  <c r="C20" i="1" l="1"/>
  <c r="D20" i="1" s="1"/>
  <c r="C10" i="1"/>
  <c r="D10" i="1" s="1"/>
  <c r="F10" i="1" s="1"/>
  <c r="D9" i="1"/>
  <c r="C11" i="1"/>
  <c r="C23" i="1"/>
  <c r="D23" i="1" s="1"/>
  <c r="D22" i="1"/>
  <c r="D11" i="1" l="1"/>
  <c r="F11" i="1" s="1"/>
  <c r="H15" i="1"/>
  <c r="H17" i="1"/>
  <c r="H14" i="1"/>
  <c r="E11" i="1"/>
  <c r="F20" i="1"/>
  <c r="E20" i="1"/>
  <c r="C17" i="1"/>
  <c r="D17" i="1" s="1"/>
  <c r="F17" i="1" s="1"/>
  <c r="C18" i="1"/>
  <c r="D18" i="1" s="1"/>
  <c r="E18" i="1" s="1"/>
  <c r="C15" i="1"/>
  <c r="D15" i="1" s="1"/>
  <c r="C16" i="1"/>
  <c r="C14" i="1"/>
  <c r="D14" i="1" s="1"/>
  <c r="E9" i="1"/>
  <c r="F9" i="1"/>
  <c r="C9" i="1"/>
  <c r="B32" i="1" s="1"/>
  <c r="N10" i="1" s="1"/>
  <c r="E10" i="1"/>
  <c r="F23" i="1"/>
  <c r="E23" i="1"/>
  <c r="E22" i="1"/>
  <c r="F22" i="1"/>
  <c r="D16" i="1" l="1"/>
  <c r="E16" i="1" s="1"/>
  <c r="I17" i="1"/>
  <c r="I15" i="1"/>
  <c r="I14" i="1"/>
  <c r="F18" i="1"/>
  <c r="E14" i="1"/>
  <c r="F14" i="1"/>
  <c r="F15" i="1"/>
  <c r="E15" i="1"/>
  <c r="E17" i="1"/>
  <c r="F16" i="1" l="1"/>
  <c r="J14" i="1"/>
  <c r="K14" i="1"/>
  <c r="J17" i="1"/>
  <c r="K17" i="1"/>
  <c r="J15" i="1"/>
  <c r="K15" i="1"/>
  <c r="B35" i="1"/>
  <c r="C8" i="1" s="1"/>
  <c r="D8" i="1" s="1"/>
  <c r="F8" i="1" l="1"/>
  <c r="E8" i="1"/>
  <c r="B34" i="1"/>
  <c r="C7" i="1" s="1"/>
  <c r="D7" i="1" s="1"/>
  <c r="E7" i="1" l="1"/>
  <c r="F7" i="1"/>
</calcChain>
</file>

<file path=xl/sharedStrings.xml><?xml version="1.0" encoding="utf-8"?>
<sst xmlns="http://schemas.openxmlformats.org/spreadsheetml/2006/main" count="48" uniqueCount="46">
  <si>
    <t>tgl</t>
  </si>
  <si>
    <t>1 Woche</t>
  </si>
  <si>
    <t>2 Wochen</t>
  </si>
  <si>
    <t>3 Wochen</t>
  </si>
  <si>
    <t>Pro Mahlzeit 80% Fleisch</t>
  </si>
  <si>
    <t>Fisch</t>
  </si>
  <si>
    <t>Leber</t>
  </si>
  <si>
    <t>Niere</t>
  </si>
  <si>
    <t>Herz</t>
  </si>
  <si>
    <t>Milz</t>
  </si>
  <si>
    <t>Lunge</t>
  </si>
  <si>
    <t>Gemüse</t>
  </si>
  <si>
    <t>Obst</t>
  </si>
  <si>
    <t>Gemüse/Obst</t>
  </si>
  <si>
    <t>Futtermenge in Prozent</t>
  </si>
  <si>
    <t>Fett</t>
  </si>
  <si>
    <t>Fettrechner (barf-kultur.de)</t>
  </si>
  <si>
    <t>Fettrechner</t>
  </si>
  <si>
    <t>Muskelfleisch</t>
  </si>
  <si>
    <t>Fettanteil Fleisch in %</t>
  </si>
  <si>
    <t>gewünschte Menge MF in g</t>
  </si>
  <si>
    <t>gewünschter Fettanteil in %</t>
  </si>
  <si>
    <t>Muskelfleisch 50%</t>
  </si>
  <si>
    <t>Pansen/ Blättermagen 20%</t>
  </si>
  <si>
    <t>Unten links im Fettrechner den Fettgehalt des Muskelfleisches eintragen</t>
  </si>
  <si>
    <t>Innereien-Mix 15%</t>
  </si>
  <si>
    <t>oder Innereien einzeln:</t>
  </si>
  <si>
    <t>Alternative Innereienaufteilung: 1/3 Leber, 1/3 Niere, 1/3 Milz</t>
  </si>
  <si>
    <t>1 W</t>
  </si>
  <si>
    <t>2 W</t>
  </si>
  <si>
    <t>3 W</t>
  </si>
  <si>
    <t>Bitte nur die grünen Zahlen ändern!</t>
  </si>
  <si>
    <t>Gewicht Hund in g</t>
  </si>
  <si>
    <t>(20- 23%)</t>
  </si>
  <si>
    <t>Wenn das Muskelfleisch einen Fettanteil von mehr als 24% aufweist, muss dies mit magerem Muskelfleisch gemischt werden. Hierzu folgenden Fettrechner benutzen:</t>
  </si>
  <si>
    <t>Nur Gewicht und Futtermenge in Prozent ändern!</t>
  </si>
  <si>
    <t>Seealgenmehl-Rechner für Hunde und Katzen - Pets Bio World (pets-bio-world.at)</t>
  </si>
  <si>
    <t>Seealge laut Internet-Rechner</t>
  </si>
  <si>
    <t>3-6-9 Öl in ml</t>
  </si>
  <si>
    <t>gewünschte Menge Muskelfleisch =</t>
  </si>
  <si>
    <t>RFK (Knochen) 15%</t>
  </si>
  <si>
    <t>Nüsse/Saaten 1-2g/Kg Körpergewicht/Woche</t>
  </si>
  <si>
    <t>1 x pro Woche ein Eigelb oder ein weich gekochte Ei (mit oder ohne Schale)</t>
  </si>
  <si>
    <t>Erwachsene Hunde: Futtermenge = 2- 4% des Körpergewichts (Labradoodle eher 2,5- 3%)</t>
  </si>
  <si>
    <t xml:space="preserve">Knochen: weiche und harte Knochen (50:50), wenn nur weiche Knochen gefüttert werden, dann wie Welpe berechnen (20%). </t>
  </si>
  <si>
    <t>Bei Knochenmus, ca. halbe Menge + Muskelfleisch (7,5% Knochenmus + 7,5 % Muskelfleisch). Am besten mit einem Calciumrechner ausrechnen!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</si>
</sst>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1" fillId="0" borderId="1" xfId="0" applyNumberFormat="1" applyFont="1" applyBorder="1"/>
    <xf numFmtId="1" fontId="2" fillId="0" borderId="1" xfId="0" applyNumberFormat="1" applyFont="1" applyBorder="1"/>
    <xf numFmtId="0" fontId="0" fillId="2" borderId="1" xfId="0" applyFill="1" applyBorder="1"/>
    <xf numFmtId="1" fontId="0" fillId="2" borderId="1" xfId="0" applyNumberFormat="1" applyFill="1" applyBorder="1"/>
    <xf numFmtId="1" fontId="0" fillId="0" borderId="1" xfId="0" applyNumberFormat="1" applyFill="1" applyBorder="1"/>
    <xf numFmtId="0" fontId="3" fillId="0" borderId="1" xfId="0" applyFont="1" applyFill="1" applyBorder="1"/>
    <xf numFmtId="0" fontId="3" fillId="2" borderId="1" xfId="0" applyFont="1" applyFill="1" applyBorder="1"/>
    <xf numFmtId="1" fontId="3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" fontId="0" fillId="3" borderId="1" xfId="0" applyNumberFormat="1" applyFill="1" applyBorder="1"/>
    <xf numFmtId="0" fontId="1" fillId="0" borderId="0" xfId="0" applyFont="1"/>
    <xf numFmtId="0" fontId="4" fillId="0" borderId="0" xfId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0" xfId="0" applyAlignment="1">
      <alignment horizontal="left" vertical="top" wrapText="1"/>
    </xf>
    <xf numFmtId="0" fontId="0" fillId="3" borderId="1" xfId="0" applyFill="1" applyBorder="1"/>
    <xf numFmtId="164" fontId="0" fillId="3" borderId="1" xfId="0" applyNumberFormat="1" applyFill="1" applyBorder="1"/>
    <xf numFmtId="0" fontId="0" fillId="0" borderId="0" xfId="0" applyAlignment="1">
      <alignment vertical="top" wrapText="1"/>
    </xf>
    <xf numFmtId="0" fontId="0" fillId="4" borderId="1" xfId="0" applyFill="1" applyBorder="1"/>
    <xf numFmtId="1" fontId="0" fillId="4" borderId="1" xfId="0" applyNumberFormat="1" applyFill="1" applyBorder="1"/>
    <xf numFmtId="164" fontId="0" fillId="4" borderId="1" xfId="0" applyNumberFormat="1" applyFill="1" applyBorder="1"/>
    <xf numFmtId="1" fontId="7" fillId="0" borderId="1" xfId="0" applyNumberFormat="1" applyFont="1" applyBorder="1"/>
    <xf numFmtId="164" fontId="7" fillId="0" borderId="1" xfId="0" applyNumberFormat="1" applyFont="1" applyBorder="1"/>
    <xf numFmtId="0" fontId="7" fillId="0" borderId="0" xfId="0" applyFont="1"/>
    <xf numFmtId="1" fontId="1" fillId="2" borderId="1" xfId="0" applyNumberFormat="1" applyFont="1" applyFill="1" applyBorder="1"/>
    <xf numFmtId="1" fontId="5" fillId="0" borderId="0" xfId="0" applyNumberFormat="1" applyFont="1" applyAlignment="1">
      <alignment horizontal="left"/>
    </xf>
    <xf numFmtId="0" fontId="0" fillId="0" borderId="0" xfId="0" applyBorder="1"/>
    <xf numFmtId="0" fontId="0" fillId="0" borderId="0" xfId="0" applyFill="1" applyBorder="1"/>
    <xf numFmtId="1" fontId="0" fillId="0" borderId="0" xfId="0" applyNumberFormat="1" applyBorder="1"/>
    <xf numFmtId="0" fontId="0" fillId="0" borderId="0" xfId="0" applyAlignment="1">
      <alignment horizontal="left" vertical="top" wrapText="1"/>
    </xf>
    <xf numFmtId="0" fontId="0" fillId="0" borderId="1" xfId="0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ets-bio-world.at/rechner/" TargetMode="External"/><Relationship Id="rId1" Type="http://schemas.openxmlformats.org/officeDocument/2006/relationships/hyperlink" Target="https://www.barf-kultur.de/barf-fettrechn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M18" sqref="M18"/>
    </sheetView>
  </sheetViews>
  <sheetFormatPr baseColWidth="10" defaultRowHeight="14.4" x14ac:dyDescent="0.3"/>
  <cols>
    <col min="1" max="1" width="27.33203125" customWidth="1"/>
    <col min="2" max="2" width="7.44140625" customWidth="1"/>
    <col min="8" max="8" width="7" customWidth="1"/>
    <col min="9" max="9" width="7.88671875" customWidth="1"/>
    <col min="12" max="12" width="8.33203125" customWidth="1"/>
  </cols>
  <sheetData>
    <row r="1" spans="1:14" x14ac:dyDescent="0.3">
      <c r="A1" t="s">
        <v>43</v>
      </c>
    </row>
    <row r="2" spans="1:14" x14ac:dyDescent="0.3">
      <c r="A2" s="14" t="s">
        <v>35</v>
      </c>
    </row>
    <row r="3" spans="1:14" x14ac:dyDescent="0.3">
      <c r="A3" s="1"/>
      <c r="B3" s="1"/>
      <c r="C3" s="1" t="s">
        <v>0</v>
      </c>
      <c r="D3" s="1" t="s">
        <v>1</v>
      </c>
      <c r="E3" s="1" t="s">
        <v>2</v>
      </c>
      <c r="F3" s="1" t="s">
        <v>3</v>
      </c>
    </row>
    <row r="4" spans="1:14" x14ac:dyDescent="0.3">
      <c r="A4" s="1" t="s">
        <v>32</v>
      </c>
      <c r="B4" s="27">
        <v>18000</v>
      </c>
      <c r="C4" s="2">
        <f>B4*B5/100</f>
        <v>540</v>
      </c>
      <c r="D4" s="2">
        <f>C4*7</f>
        <v>3780</v>
      </c>
      <c r="E4" s="2">
        <f>C4*14</f>
        <v>7560</v>
      </c>
      <c r="F4" s="2">
        <f>C4*21</f>
        <v>11340</v>
      </c>
      <c r="H4" t="s">
        <v>24</v>
      </c>
    </row>
    <row r="5" spans="1:14" x14ac:dyDescent="0.3">
      <c r="A5" s="1" t="s">
        <v>14</v>
      </c>
      <c r="B5" s="28">
        <v>3</v>
      </c>
      <c r="C5" s="2"/>
      <c r="D5" s="2"/>
      <c r="E5" s="1"/>
      <c r="F5" s="1"/>
    </row>
    <row r="6" spans="1:14" ht="15" customHeight="1" x14ac:dyDescent="0.3">
      <c r="A6" s="1" t="s">
        <v>4</v>
      </c>
      <c r="B6" s="3">
        <f>C4*0.8</f>
        <v>432</v>
      </c>
      <c r="C6" s="4"/>
      <c r="D6" s="2"/>
      <c r="E6" s="2"/>
      <c r="F6" s="2"/>
      <c r="H6" s="35" t="s">
        <v>34</v>
      </c>
      <c r="I6" s="35"/>
      <c r="J6" s="35"/>
      <c r="K6" s="35"/>
      <c r="L6" s="35"/>
      <c r="M6" s="35"/>
    </row>
    <row r="7" spans="1:14" x14ac:dyDescent="0.3">
      <c r="A7" s="5" t="s">
        <v>22</v>
      </c>
      <c r="B7" s="6"/>
      <c r="C7" s="6">
        <f>B34</f>
        <v>159.22285714285715</v>
      </c>
      <c r="D7" s="6">
        <f>C7*7</f>
        <v>1114.56</v>
      </c>
      <c r="E7" s="6">
        <f>D7*2</f>
        <v>2229.12</v>
      </c>
      <c r="F7" s="6">
        <f>D7*3</f>
        <v>3343.68</v>
      </c>
      <c r="H7" s="35"/>
      <c r="I7" s="35"/>
      <c r="J7" s="35"/>
      <c r="K7" s="35"/>
      <c r="L7" s="35"/>
      <c r="M7" s="35"/>
    </row>
    <row r="8" spans="1:14" x14ac:dyDescent="0.3">
      <c r="A8" s="5" t="s">
        <v>15</v>
      </c>
      <c r="B8" s="6"/>
      <c r="C8" s="6">
        <f>B35</f>
        <v>25.92</v>
      </c>
      <c r="D8" s="6">
        <f>C8*7</f>
        <v>181.44</v>
      </c>
      <c r="E8" s="6">
        <f>D8*2</f>
        <v>362.88</v>
      </c>
      <c r="F8" s="6">
        <f>D8*3</f>
        <v>544.31999999999994</v>
      </c>
      <c r="H8" s="35"/>
      <c r="I8" s="35"/>
      <c r="J8" s="35"/>
      <c r="K8" s="35"/>
      <c r="L8" s="35"/>
      <c r="M8" s="35"/>
    </row>
    <row r="9" spans="1:14" x14ac:dyDescent="0.3">
      <c r="A9" s="8" t="s">
        <v>5</v>
      </c>
      <c r="B9" s="7"/>
      <c r="C9" s="7">
        <f>D9/7</f>
        <v>30.857142857142858</v>
      </c>
      <c r="D9" s="7">
        <f>B6*0.5</f>
        <v>216</v>
      </c>
      <c r="E9" s="13">
        <f>D9*2</f>
        <v>432</v>
      </c>
      <c r="F9" s="13">
        <f>D9*3</f>
        <v>648</v>
      </c>
      <c r="H9" s="35"/>
      <c r="I9" s="35"/>
      <c r="J9" s="35"/>
      <c r="K9" s="35"/>
      <c r="L9" s="35"/>
      <c r="M9" s="35"/>
    </row>
    <row r="10" spans="1:14" ht="15" customHeight="1" x14ac:dyDescent="0.3">
      <c r="A10" s="9" t="s">
        <v>23</v>
      </c>
      <c r="B10" s="10"/>
      <c r="C10" s="10">
        <f>B6*0.2</f>
        <v>86.4</v>
      </c>
      <c r="D10" s="10">
        <f t="shared" ref="D10:D23" si="0">C10*7</f>
        <v>604.80000000000007</v>
      </c>
      <c r="E10" s="10">
        <f t="shared" ref="E10:E23" si="1">D10*2</f>
        <v>1209.6000000000001</v>
      </c>
      <c r="F10" s="10">
        <f t="shared" ref="F10:F23" si="2">D10*3</f>
        <v>1814.4</v>
      </c>
      <c r="H10" s="15" t="s">
        <v>16</v>
      </c>
      <c r="I10" s="23"/>
      <c r="J10" s="23"/>
      <c r="K10" s="35" t="s">
        <v>39</v>
      </c>
      <c r="L10" s="35"/>
      <c r="M10" s="35"/>
      <c r="N10" s="31">
        <f>B32</f>
        <v>185.14285714285714</v>
      </c>
    </row>
    <row r="11" spans="1:14" x14ac:dyDescent="0.3">
      <c r="A11" s="1" t="s">
        <v>25</v>
      </c>
      <c r="C11" s="2">
        <f>B6*0.15</f>
        <v>64.8</v>
      </c>
      <c r="D11" s="2">
        <f>C11*7</f>
        <v>453.59999999999997</v>
      </c>
      <c r="E11" s="2">
        <f>D11*2</f>
        <v>907.19999999999993</v>
      </c>
      <c r="F11" s="2">
        <f>D11*3</f>
        <v>1360.8</v>
      </c>
      <c r="I11" s="20"/>
      <c r="J11" s="20"/>
      <c r="K11" s="20"/>
    </row>
    <row r="12" spans="1:14" x14ac:dyDescent="0.3">
      <c r="A12" s="1"/>
      <c r="B12" s="2"/>
      <c r="C12" s="2"/>
      <c r="D12" s="2"/>
      <c r="E12" s="2"/>
      <c r="F12" s="2"/>
      <c r="H12" t="s">
        <v>27</v>
      </c>
      <c r="I12" s="23"/>
      <c r="J12" s="23"/>
      <c r="K12" s="23"/>
    </row>
    <row r="13" spans="1:14" x14ac:dyDescent="0.3">
      <c r="A13" s="1" t="s">
        <v>26</v>
      </c>
      <c r="B13" s="2"/>
      <c r="C13" s="2"/>
      <c r="D13" s="2"/>
      <c r="E13" s="2"/>
      <c r="F13" s="2"/>
      <c r="H13" t="s">
        <v>0</v>
      </c>
      <c r="I13" s="23" t="s">
        <v>28</v>
      </c>
      <c r="J13" s="23" t="s">
        <v>29</v>
      </c>
      <c r="K13" s="23" t="s">
        <v>30</v>
      </c>
    </row>
    <row r="14" spans="1:14" x14ac:dyDescent="0.3">
      <c r="A14" s="24" t="s">
        <v>6</v>
      </c>
      <c r="B14" s="25"/>
      <c r="C14" s="26">
        <f>C11*0.3</f>
        <v>19.439999999999998</v>
      </c>
      <c r="D14" s="25">
        <f t="shared" si="0"/>
        <v>136.07999999999998</v>
      </c>
      <c r="E14" s="25">
        <f t="shared" si="1"/>
        <v>272.15999999999997</v>
      </c>
      <c r="F14" s="25">
        <f t="shared" si="2"/>
        <v>408.23999999999995</v>
      </c>
      <c r="H14" s="18">
        <f>C11*0.33</f>
        <v>21.384</v>
      </c>
      <c r="I14" s="18">
        <f>H14*7</f>
        <v>149.68799999999999</v>
      </c>
      <c r="J14" s="18">
        <f>I14*2</f>
        <v>299.37599999999998</v>
      </c>
      <c r="K14" s="18">
        <f>I14*3</f>
        <v>449.06399999999996</v>
      </c>
    </row>
    <row r="15" spans="1:14" x14ac:dyDescent="0.3">
      <c r="A15" s="1" t="s">
        <v>7</v>
      </c>
      <c r="B15" s="2"/>
      <c r="C15" s="12">
        <f>C11*0.175</f>
        <v>11.339999999999998</v>
      </c>
      <c r="D15" s="2">
        <f t="shared" si="0"/>
        <v>79.379999999999981</v>
      </c>
      <c r="E15" s="2">
        <f t="shared" si="1"/>
        <v>158.75999999999996</v>
      </c>
      <c r="F15" s="2">
        <f t="shared" si="2"/>
        <v>238.13999999999993</v>
      </c>
      <c r="H15" s="18">
        <f>C11*0.33</f>
        <v>21.384</v>
      </c>
      <c r="I15" s="18">
        <f>H15*7</f>
        <v>149.68799999999999</v>
      </c>
      <c r="J15" s="18">
        <f>I15*2</f>
        <v>299.37599999999998</v>
      </c>
      <c r="K15" s="18">
        <f>I15*3</f>
        <v>449.06399999999996</v>
      </c>
    </row>
    <row r="16" spans="1:14" x14ac:dyDescent="0.3">
      <c r="A16" s="24" t="s">
        <v>8</v>
      </c>
      <c r="B16" s="25"/>
      <c r="C16" s="26">
        <f>C11*0.175</f>
        <v>11.339999999999998</v>
      </c>
      <c r="D16" s="25">
        <f t="shared" si="0"/>
        <v>79.379999999999981</v>
      </c>
      <c r="E16" s="25">
        <f t="shared" si="1"/>
        <v>158.75999999999996</v>
      </c>
      <c r="F16" s="25">
        <f t="shared" si="2"/>
        <v>238.13999999999993</v>
      </c>
      <c r="H16" s="18"/>
      <c r="I16" s="18"/>
      <c r="J16" s="18"/>
      <c r="K16" s="18"/>
    </row>
    <row r="17" spans="1:12" x14ac:dyDescent="0.3">
      <c r="A17" s="1" t="s">
        <v>9</v>
      </c>
      <c r="B17" s="2"/>
      <c r="C17" s="12">
        <f>C11*0.175</f>
        <v>11.339999999999998</v>
      </c>
      <c r="D17" s="2">
        <f t="shared" si="0"/>
        <v>79.379999999999981</v>
      </c>
      <c r="E17" s="2">
        <f t="shared" si="1"/>
        <v>158.75999999999996</v>
      </c>
      <c r="F17" s="2">
        <f t="shared" si="2"/>
        <v>238.13999999999993</v>
      </c>
      <c r="H17" s="18">
        <f>C11*0.33</f>
        <v>21.384</v>
      </c>
      <c r="I17" s="18">
        <f>H17*7</f>
        <v>149.68799999999999</v>
      </c>
      <c r="J17" s="18">
        <f>I17*2</f>
        <v>299.37599999999998</v>
      </c>
      <c r="K17" s="18">
        <f>I17*3</f>
        <v>449.06399999999996</v>
      </c>
    </row>
    <row r="18" spans="1:12" x14ac:dyDescent="0.3">
      <c r="A18" s="24" t="s">
        <v>10</v>
      </c>
      <c r="B18" s="25"/>
      <c r="C18" s="26">
        <f>C11*0.175</f>
        <v>11.339999999999998</v>
      </c>
      <c r="D18" s="25">
        <f t="shared" si="0"/>
        <v>79.379999999999981</v>
      </c>
      <c r="E18" s="25">
        <f t="shared" si="1"/>
        <v>158.75999999999996</v>
      </c>
      <c r="F18" s="25">
        <f t="shared" si="2"/>
        <v>238.13999999999993</v>
      </c>
    </row>
    <row r="19" spans="1:12" ht="15" customHeight="1" x14ac:dyDescent="0.3">
      <c r="A19" s="21"/>
      <c r="B19" s="13"/>
      <c r="C19" s="22"/>
      <c r="D19" s="13"/>
      <c r="E19" s="13"/>
      <c r="F19" s="13"/>
    </row>
    <row r="20" spans="1:12" ht="15" customHeight="1" x14ac:dyDescent="0.3">
      <c r="A20" s="1" t="s">
        <v>40</v>
      </c>
      <c r="B20" s="2"/>
      <c r="C20" s="2">
        <f>B6*0.15</f>
        <v>64.8</v>
      </c>
      <c r="D20" s="2">
        <f t="shared" si="0"/>
        <v>453.59999999999997</v>
      </c>
      <c r="E20" s="2">
        <f t="shared" si="1"/>
        <v>907.19999999999993</v>
      </c>
      <c r="F20" s="2">
        <f t="shared" si="2"/>
        <v>1360.8</v>
      </c>
      <c r="H20" s="35" t="s">
        <v>44</v>
      </c>
      <c r="I20" s="35"/>
      <c r="J20" s="35"/>
      <c r="K20" s="35"/>
      <c r="L20" s="35"/>
    </row>
    <row r="21" spans="1:12" x14ac:dyDescent="0.3">
      <c r="A21" s="5" t="s">
        <v>13</v>
      </c>
      <c r="B21" s="30">
        <f>C4*0.2</f>
        <v>108</v>
      </c>
      <c r="C21" s="11"/>
      <c r="D21" s="6"/>
      <c r="E21" s="6"/>
      <c r="F21" s="6"/>
      <c r="H21" s="35"/>
      <c r="I21" s="35"/>
      <c r="J21" s="35"/>
      <c r="K21" s="35"/>
      <c r="L21" s="35"/>
    </row>
    <row r="22" spans="1:12" x14ac:dyDescent="0.3">
      <c r="A22" s="1" t="s">
        <v>11</v>
      </c>
      <c r="C22" s="2">
        <f>B21*0.75</f>
        <v>81</v>
      </c>
      <c r="D22" s="2">
        <f t="shared" si="0"/>
        <v>567</v>
      </c>
      <c r="E22" s="2">
        <f t="shared" si="1"/>
        <v>1134</v>
      </c>
      <c r="F22" s="2">
        <f t="shared" si="2"/>
        <v>1701</v>
      </c>
      <c r="H22" s="35"/>
      <c r="I22" s="35"/>
      <c r="J22" s="35"/>
      <c r="K22" s="35"/>
      <c r="L22" s="35"/>
    </row>
    <row r="23" spans="1:12" ht="14.4" customHeight="1" x14ac:dyDescent="0.3">
      <c r="A23" s="1" t="s">
        <v>12</v>
      </c>
      <c r="B23" s="2"/>
      <c r="C23" s="2">
        <f>B21*0.25</f>
        <v>27</v>
      </c>
      <c r="D23" s="2">
        <f t="shared" si="0"/>
        <v>189</v>
      </c>
      <c r="E23" s="2">
        <f t="shared" si="1"/>
        <v>378</v>
      </c>
      <c r="F23" s="2">
        <f t="shared" si="2"/>
        <v>567</v>
      </c>
      <c r="H23" s="35" t="s">
        <v>45</v>
      </c>
      <c r="I23" s="35"/>
      <c r="J23" s="35"/>
      <c r="K23" s="35"/>
      <c r="L23" s="35"/>
    </row>
    <row r="24" spans="1:12" x14ac:dyDescent="0.3">
      <c r="A24" s="36" t="s">
        <v>41</v>
      </c>
      <c r="B24" s="36"/>
      <c r="C24" s="36"/>
      <c r="D24" s="2">
        <f>B4*1.5/1000</f>
        <v>27</v>
      </c>
      <c r="E24" s="2">
        <f t="shared" ref="E24" si="3">D24*2</f>
        <v>54</v>
      </c>
      <c r="F24" s="2">
        <f t="shared" ref="F24" si="4">D24*3</f>
        <v>81</v>
      </c>
      <c r="H24" s="35"/>
      <c r="I24" s="35"/>
      <c r="J24" s="35"/>
      <c r="K24" s="35"/>
      <c r="L24" s="35"/>
    </row>
    <row r="25" spans="1:12" ht="15" customHeight="1" x14ac:dyDescent="0.3">
      <c r="A25" s="32"/>
      <c r="B25" s="32"/>
      <c r="C25" s="32"/>
      <c r="D25" s="34"/>
      <c r="E25" s="34"/>
      <c r="F25" s="34"/>
      <c r="H25" s="35"/>
      <c r="I25" s="35"/>
      <c r="J25" s="35"/>
      <c r="K25" s="35"/>
      <c r="L25" s="35"/>
    </row>
    <row r="26" spans="1:12" x14ac:dyDescent="0.3">
      <c r="A26" s="33" t="s">
        <v>42</v>
      </c>
      <c r="B26" s="32"/>
      <c r="C26" s="32"/>
      <c r="H26" s="35"/>
      <c r="I26" s="35"/>
      <c r="J26" s="35"/>
      <c r="K26" s="35"/>
      <c r="L26" s="35"/>
    </row>
    <row r="27" spans="1:12" x14ac:dyDescent="0.3">
      <c r="A27" s="14" t="s">
        <v>37</v>
      </c>
      <c r="C27" s="15" t="s">
        <v>36</v>
      </c>
    </row>
    <row r="28" spans="1:12" x14ac:dyDescent="0.3">
      <c r="A28" s="14" t="s">
        <v>38</v>
      </c>
      <c r="C28">
        <f>0.3*B4/1000</f>
        <v>5.4</v>
      </c>
      <c r="D28">
        <f>C28*7</f>
        <v>37.800000000000004</v>
      </c>
      <c r="E28">
        <f>D28*2</f>
        <v>75.600000000000009</v>
      </c>
      <c r="F28">
        <f>D28*3</f>
        <v>113.4</v>
      </c>
    </row>
    <row r="29" spans="1:12" x14ac:dyDescent="0.3">
      <c r="A29" s="14"/>
    </row>
    <row r="30" spans="1:12" x14ac:dyDescent="0.3">
      <c r="A30" s="19" t="s">
        <v>17</v>
      </c>
    </row>
    <row r="31" spans="1:12" x14ac:dyDescent="0.3">
      <c r="A31" t="s">
        <v>19</v>
      </c>
      <c r="B31" s="29">
        <v>6</v>
      </c>
      <c r="D31" s="14" t="s">
        <v>31</v>
      </c>
    </row>
    <row r="32" spans="1:12" x14ac:dyDescent="0.3">
      <c r="A32" t="s">
        <v>20</v>
      </c>
      <c r="B32" s="18">
        <f>B6*0.5-C9</f>
        <v>185.14285714285714</v>
      </c>
    </row>
    <row r="33" spans="1:3" x14ac:dyDescent="0.3">
      <c r="A33" t="s">
        <v>21</v>
      </c>
      <c r="B33" s="29">
        <v>20</v>
      </c>
      <c r="C33" t="s">
        <v>33</v>
      </c>
    </row>
    <row r="34" spans="1:3" x14ac:dyDescent="0.3">
      <c r="A34" s="16" t="s">
        <v>18</v>
      </c>
      <c r="B34" s="17">
        <f>B32-B35</f>
        <v>159.22285714285715</v>
      </c>
    </row>
    <row r="35" spans="1:3" x14ac:dyDescent="0.3">
      <c r="A35" s="16" t="s">
        <v>15</v>
      </c>
      <c r="B35" s="17">
        <f>B32/100*(B33-B31)</f>
        <v>25.92</v>
      </c>
    </row>
  </sheetData>
  <mergeCells count="5">
    <mergeCell ref="H6:M9"/>
    <mergeCell ref="K10:M10"/>
    <mergeCell ref="A24:C24"/>
    <mergeCell ref="H23:L26"/>
    <mergeCell ref="H20:L22"/>
  </mergeCells>
  <hyperlinks>
    <hyperlink ref="H10" r:id="rId1" display="https://www.barf-kultur.de/barf-fettrechner" xr:uid="{00000000-0004-0000-0000-000000000000}"/>
    <hyperlink ref="C27" r:id="rId2" display="https://pets-bio-world.at/rechner/" xr:uid="{00000000-0004-0000-0000-000001000000}"/>
  </hyperlink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Dirk Engelke-Wilk</cp:lastModifiedBy>
  <dcterms:created xsi:type="dcterms:W3CDTF">2022-01-27T09:38:32Z</dcterms:created>
  <dcterms:modified xsi:type="dcterms:W3CDTF">2023-11-24T09:24:52Z</dcterms:modified>
</cp:coreProperties>
</file>