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ien Marleen\Hunde\Frieda-Mira\Dokumente für Welpeneltern\BarfTabelle\"/>
    </mc:Choice>
  </mc:AlternateContent>
  <xr:revisionPtr revIDLastSave="0" documentId="13_ncr:1_{F291667E-ADF8-449A-B9E7-D1FC8D3BE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F29" i="1" l="1"/>
  <c r="C33" i="1"/>
  <c r="D33" i="1" s="1"/>
  <c r="E33" i="1" s="1"/>
  <c r="F33" i="1" l="1"/>
  <c r="C9" i="1" l="1"/>
  <c r="D9" i="1" s="1"/>
  <c r="B11" i="1" l="1"/>
  <c r="B26" i="1"/>
  <c r="E9" i="1"/>
  <c r="F9" i="1"/>
  <c r="D14" i="1" l="1"/>
  <c r="C25" i="1"/>
  <c r="D25" i="1" s="1"/>
  <c r="C16" i="1"/>
  <c r="C15" i="1"/>
  <c r="D15" i="1" s="1"/>
  <c r="C28" i="1"/>
  <c r="D28" i="1" s="1"/>
  <c r="C27" i="1"/>
  <c r="D27" i="1" s="1"/>
  <c r="H19" i="1" l="1"/>
  <c r="I19" i="1" s="1"/>
  <c r="H22" i="1"/>
  <c r="I22" i="1" s="1"/>
  <c r="H20" i="1"/>
  <c r="I20" i="1" s="1"/>
  <c r="C19" i="1"/>
  <c r="D19" i="1" s="1"/>
  <c r="F19" i="1" s="1"/>
  <c r="F16" i="1"/>
  <c r="D16" i="1"/>
  <c r="E16" i="1" s="1"/>
  <c r="C22" i="1"/>
  <c r="D22" i="1" s="1"/>
  <c r="E22" i="1" s="1"/>
  <c r="C21" i="1"/>
  <c r="D21" i="1" s="1"/>
  <c r="C20" i="1"/>
  <c r="D20" i="1" s="1"/>
  <c r="C14" i="1"/>
  <c r="B37" i="1" s="1"/>
  <c r="O15" i="1" s="1"/>
  <c r="F14" i="1"/>
  <c r="E14" i="1"/>
  <c r="C23" i="1"/>
  <c r="D23" i="1" s="1"/>
  <c r="E23" i="1" s="1"/>
  <c r="F15" i="1"/>
  <c r="E15" i="1"/>
  <c r="F25" i="1"/>
  <c r="E25" i="1"/>
  <c r="E19" i="1"/>
  <c r="F28" i="1"/>
  <c r="E28" i="1"/>
  <c r="E27" i="1"/>
  <c r="F27" i="1"/>
  <c r="J20" i="1" l="1"/>
  <c r="K20" i="1"/>
  <c r="K19" i="1"/>
  <c r="J19" i="1"/>
  <c r="J22" i="1"/>
  <c r="K22" i="1"/>
  <c r="F23" i="1"/>
  <c r="F22" i="1"/>
  <c r="F21" i="1"/>
  <c r="E21" i="1"/>
  <c r="F20" i="1"/>
  <c r="E20" i="1"/>
  <c r="B40" i="1"/>
  <c r="C13" i="1" s="1"/>
  <c r="D13" i="1" s="1"/>
  <c r="E13" i="1" l="1"/>
  <c r="F13" i="1"/>
  <c r="B39" i="1"/>
  <c r="C12" i="1" s="1"/>
  <c r="D12" i="1" s="1"/>
  <c r="F12" i="1" l="1"/>
  <c r="E12" i="1"/>
</calcChain>
</file>

<file path=xl/sharedStrings.xml><?xml version="1.0" encoding="utf-8"?>
<sst xmlns="http://schemas.openxmlformats.org/spreadsheetml/2006/main" count="51" uniqueCount="50">
  <si>
    <t>tgl</t>
  </si>
  <si>
    <t>Pro Mahlzeit 80% Fleisch</t>
  </si>
  <si>
    <t>Fisch</t>
  </si>
  <si>
    <t>Leber</t>
  </si>
  <si>
    <t>Niere</t>
  </si>
  <si>
    <t>Herz</t>
  </si>
  <si>
    <t>Milz</t>
  </si>
  <si>
    <t>Lunge</t>
  </si>
  <si>
    <t>Gemüse</t>
  </si>
  <si>
    <t>Obst</t>
  </si>
  <si>
    <t>Pansen/ Blättermagen 15%</t>
  </si>
  <si>
    <t>Gemüse/Obst</t>
  </si>
  <si>
    <t>Futtermenge in Prozent</t>
  </si>
  <si>
    <t>Fett</t>
  </si>
  <si>
    <t>Fettrechner (barf-kultur.de)</t>
  </si>
  <si>
    <t>Fettrechner</t>
  </si>
  <si>
    <t>Muskelfleisch</t>
  </si>
  <si>
    <t>Fettanteil Fleisch in %</t>
  </si>
  <si>
    <t>gewünschte Menge MF in g</t>
  </si>
  <si>
    <t>gewünschter Fettanteil in %</t>
  </si>
  <si>
    <t>Knochen: 20% solange überwiegend weiche Knochen gefüttert werden, wenn auch harte gefüttert werden bzw ab 1 Jahr: 15% Knochen und 20% Pansen/ Blättermagen</t>
  </si>
  <si>
    <t>Innereien Mix 15%</t>
  </si>
  <si>
    <t>oder Innereien einzeln:</t>
  </si>
  <si>
    <t>Unten links im Fettrechner den Fettgehalt des Muskelfleisches eintragen</t>
  </si>
  <si>
    <t>1 W</t>
  </si>
  <si>
    <t>2 W</t>
  </si>
  <si>
    <t>3 W</t>
  </si>
  <si>
    <t>Alternative Innereienaufteilung: 1/3 Leber, 1/3 Niere, 1/3 Milz</t>
  </si>
  <si>
    <t>15- 16%</t>
  </si>
  <si>
    <t>Muskelfleisch 50%</t>
  </si>
  <si>
    <t>Gewicht Welpe in g</t>
  </si>
  <si>
    <t>Bitte nur die grünen Zahlen ändern!</t>
  </si>
  <si>
    <t>Wenn das Muskelfleisch einen Fettanteil von mehr als 16% aufweist, muss dies mit magerem Muskelfleisch gemischt werden. Hierzu folgenden Fettrechner benutzen:</t>
  </si>
  <si>
    <t>Ab 9. Woche: 9- 10% des Körpergewichts, danach alle 4 Wochen um ca. 1% reduzieren</t>
  </si>
  <si>
    <t>Ab 12. Woche: 7%- 9% (während eines Wachstumsschubes können es auch mal 10% sein)</t>
  </si>
  <si>
    <t>Ab 20. Woche: 6%- 7%</t>
  </si>
  <si>
    <t>24.-34. Woche: ca. 5- 6 % des Körpergewichts</t>
  </si>
  <si>
    <t>8. Monat- 1 Jahr: ca. 3- 5% des Körpergewichts</t>
  </si>
  <si>
    <t>Seealgenmehl-Rechner für Hunde und Katzen - Pets Bio World (pets-bio-world.at)</t>
  </si>
  <si>
    <t>Seealge laut Internet- Rechner</t>
  </si>
  <si>
    <t>3-6-9 Öl in ml</t>
  </si>
  <si>
    <t>gewünschte Menge Muskelfleisch =</t>
  </si>
  <si>
    <t>RFK (Knochen) 20%</t>
  </si>
  <si>
    <t>Nüsse/Saaten 1-2g/Kg Körpergewicht/Woche</t>
  </si>
  <si>
    <t>tgl in g</t>
  </si>
  <si>
    <t>1 Woche g</t>
  </si>
  <si>
    <t>2 Wochen g</t>
  </si>
  <si>
    <t>3 Wochen g</t>
  </si>
  <si>
    <t>1 x pro Woche ein Eigelb oder ein weich gekochte Ei (mit oder ohne Schale)</t>
  </si>
  <si>
    <t>Nur "Gewicht" und "Futtermenge in Prozent" 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</si>
</sst>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1" fontId="2" fillId="0" borderId="1" xfId="0" applyNumberFormat="1" applyFont="1" applyBorder="1"/>
    <xf numFmtId="0" fontId="0" fillId="2" borderId="1" xfId="0" applyFill="1" applyBorder="1"/>
    <xf numFmtId="1" fontId="0" fillId="2" borderId="1" xfId="0" applyNumberFormat="1" applyFill="1" applyBorder="1"/>
    <xf numFmtId="1" fontId="0" fillId="0" borderId="1" xfId="0" applyNumberFormat="1" applyFill="1" applyBorder="1"/>
    <xf numFmtId="0" fontId="3" fillId="0" borderId="1" xfId="0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" fontId="0" fillId="3" borderId="1" xfId="0" applyNumberFormat="1" applyFill="1" applyBorder="1"/>
    <xf numFmtId="0" fontId="1" fillId="0" borderId="0" xfId="0" applyFont="1"/>
    <xf numFmtId="0" fontId="4" fillId="0" borderId="0" xfId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/>
    <xf numFmtId="0" fontId="6" fillId="0" borderId="0" xfId="0" applyFont="1"/>
    <xf numFmtId="0" fontId="3" fillId="4" borderId="1" xfId="0" applyFont="1" applyFill="1" applyBorder="1"/>
    <xf numFmtId="1" fontId="3" fillId="4" borderId="1" xfId="0" applyNumberFormat="1" applyFont="1" applyFill="1" applyBorder="1"/>
    <xf numFmtId="164" fontId="3" fillId="4" borderId="1" xfId="0" applyNumberFormat="1" applyFont="1" applyFill="1" applyBorder="1"/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0" borderId="0" xfId="0" applyAlignment="1">
      <alignment vertical="top" wrapText="1"/>
    </xf>
    <xf numFmtId="1" fontId="7" fillId="0" borderId="1" xfId="0" applyNumberFormat="1" applyFont="1" applyBorder="1"/>
    <xf numFmtId="164" fontId="7" fillId="0" borderId="1" xfId="0" applyNumberFormat="1" applyFont="1" applyBorder="1"/>
    <xf numFmtId="0" fontId="7" fillId="0" borderId="0" xfId="0" applyFont="1"/>
    <xf numFmtId="1" fontId="1" fillId="2" borderId="1" xfId="0" applyNumberFormat="1" applyFont="1" applyFill="1" applyBorder="1"/>
    <xf numFmtId="1" fontId="5" fillId="0" borderId="0" xfId="0" applyNumberFormat="1" applyFont="1" applyAlignment="1">
      <alignment horizontal="left"/>
    </xf>
    <xf numFmtId="0" fontId="0" fillId="0" borderId="0" xfId="0" applyBorder="1"/>
    <xf numFmtId="1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0" fillId="0" borderId="3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ts-bio-world.at/rechner/" TargetMode="External"/><Relationship Id="rId1" Type="http://schemas.openxmlformats.org/officeDocument/2006/relationships/hyperlink" Target="https://www.barf-kultur.de/barf-fettrech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selection activeCell="F4" sqref="F4"/>
    </sheetView>
  </sheetViews>
  <sheetFormatPr baseColWidth="10" defaultRowHeight="14.4" x14ac:dyDescent="0.3"/>
  <cols>
    <col min="1" max="1" width="26" customWidth="1"/>
    <col min="2" max="2" width="7.44140625" customWidth="1"/>
    <col min="8" max="8" width="4.5546875" customWidth="1"/>
    <col min="9" max="9" width="7.88671875" customWidth="1"/>
    <col min="10" max="11" width="8.33203125" customWidth="1"/>
  </cols>
  <sheetData>
    <row r="1" spans="1:15" x14ac:dyDescent="0.3">
      <c r="A1" t="s">
        <v>33</v>
      </c>
    </row>
    <row r="2" spans="1:15" x14ac:dyDescent="0.3">
      <c r="A2" t="s">
        <v>34</v>
      </c>
    </row>
    <row r="3" spans="1:15" x14ac:dyDescent="0.3">
      <c r="A3" t="s">
        <v>35</v>
      </c>
    </row>
    <row r="4" spans="1:15" x14ac:dyDescent="0.3">
      <c r="A4" t="s">
        <v>36</v>
      </c>
    </row>
    <row r="5" spans="1:15" x14ac:dyDescent="0.3">
      <c r="A5" t="s">
        <v>37</v>
      </c>
    </row>
    <row r="7" spans="1:15" x14ac:dyDescent="0.3">
      <c r="A7" s="14" t="s">
        <v>49</v>
      </c>
    </row>
    <row r="8" spans="1:15" x14ac:dyDescent="0.3">
      <c r="A8" s="1"/>
      <c r="B8" s="1"/>
      <c r="C8" s="1" t="s">
        <v>44</v>
      </c>
      <c r="D8" s="1" t="s">
        <v>45</v>
      </c>
      <c r="E8" s="1" t="s">
        <v>46</v>
      </c>
      <c r="F8" s="1" t="s">
        <v>47</v>
      </c>
    </row>
    <row r="9" spans="1:15" x14ac:dyDescent="0.3">
      <c r="A9" s="1" t="s">
        <v>30</v>
      </c>
      <c r="B9" s="30">
        <v>5100</v>
      </c>
      <c r="C9" s="2">
        <f>B9*B10/100</f>
        <v>459</v>
      </c>
      <c r="D9" s="2">
        <f>C9*7</f>
        <v>3213</v>
      </c>
      <c r="E9" s="2">
        <f>C9*14</f>
        <v>6426</v>
      </c>
      <c r="F9" s="2">
        <f>C9*21</f>
        <v>9639</v>
      </c>
    </row>
    <row r="10" spans="1:15" x14ac:dyDescent="0.3">
      <c r="A10" s="1" t="s">
        <v>12</v>
      </c>
      <c r="B10" s="31">
        <v>9</v>
      </c>
      <c r="C10" s="2"/>
      <c r="D10" s="2"/>
      <c r="E10" s="1"/>
      <c r="F10" s="1"/>
      <c r="H10" t="s">
        <v>23</v>
      </c>
    </row>
    <row r="11" spans="1:15" x14ac:dyDescent="0.3">
      <c r="A11" s="1" t="s">
        <v>1</v>
      </c>
      <c r="B11" s="3">
        <f>C9*0.8</f>
        <v>367.20000000000005</v>
      </c>
      <c r="C11" s="4"/>
      <c r="D11" s="2"/>
      <c r="E11" s="2"/>
      <c r="F11" s="2"/>
    </row>
    <row r="12" spans="1:15" ht="15.75" customHeight="1" x14ac:dyDescent="0.3">
      <c r="A12" s="5" t="s">
        <v>29</v>
      </c>
      <c r="B12" s="6"/>
      <c r="C12" s="6">
        <f>B39</f>
        <v>141.63428571428574</v>
      </c>
      <c r="D12" s="6">
        <f>C12*7</f>
        <v>991.44000000000017</v>
      </c>
      <c r="E12" s="6">
        <f>D12*2</f>
        <v>1982.8800000000003</v>
      </c>
      <c r="F12" s="6">
        <f>D12*3</f>
        <v>2974.3200000000006</v>
      </c>
      <c r="H12" s="38" t="s">
        <v>32</v>
      </c>
      <c r="I12" s="38"/>
      <c r="J12" s="38"/>
      <c r="K12" s="38"/>
      <c r="L12" s="38"/>
      <c r="M12" s="38"/>
    </row>
    <row r="13" spans="1:15" ht="15" customHeight="1" x14ac:dyDescent="0.3">
      <c r="A13" s="5" t="s">
        <v>13</v>
      </c>
      <c r="B13" s="6"/>
      <c r="C13" s="6">
        <f>B40</f>
        <v>15.737142857142858</v>
      </c>
      <c r="D13" s="6">
        <f>C13*7</f>
        <v>110.16000000000001</v>
      </c>
      <c r="E13" s="6">
        <f>D13*2</f>
        <v>220.32000000000002</v>
      </c>
      <c r="F13" s="6">
        <f>D13*3</f>
        <v>330.48</v>
      </c>
      <c r="H13" s="38"/>
      <c r="I13" s="38"/>
      <c r="J13" s="38"/>
      <c r="K13" s="38"/>
      <c r="L13" s="38"/>
      <c r="M13" s="38"/>
    </row>
    <row r="14" spans="1:15" ht="16.5" customHeight="1" x14ac:dyDescent="0.3">
      <c r="A14" s="8" t="s">
        <v>2</v>
      </c>
      <c r="B14" s="7"/>
      <c r="C14" s="7">
        <f>D14/7</f>
        <v>26.228571428571431</v>
      </c>
      <c r="D14" s="7">
        <f>B11*0.5</f>
        <v>183.60000000000002</v>
      </c>
      <c r="E14" s="13">
        <f>D14*2</f>
        <v>367.20000000000005</v>
      </c>
      <c r="F14" s="13">
        <f>D14*3</f>
        <v>550.80000000000007</v>
      </c>
      <c r="H14" s="38"/>
      <c r="I14" s="38"/>
      <c r="J14" s="38"/>
      <c r="K14" s="38"/>
      <c r="L14" s="38"/>
      <c r="M14" s="38"/>
    </row>
    <row r="15" spans="1:15" x14ac:dyDescent="0.3">
      <c r="A15" s="9" t="s">
        <v>10</v>
      </c>
      <c r="B15" s="10"/>
      <c r="C15" s="10">
        <f>B11*0.15</f>
        <v>55.080000000000005</v>
      </c>
      <c r="D15" s="10">
        <f t="shared" ref="D15:D27" si="0">C15*7</f>
        <v>385.56000000000006</v>
      </c>
      <c r="E15" s="10">
        <f t="shared" ref="E15:E27" si="1">D15*2</f>
        <v>771.12000000000012</v>
      </c>
      <c r="F15" s="10">
        <f t="shared" ref="F15:F27" si="2">D15*3</f>
        <v>1156.6800000000003</v>
      </c>
      <c r="H15" s="15" t="s">
        <v>14</v>
      </c>
      <c r="I15" s="29"/>
      <c r="J15" s="29"/>
      <c r="K15" s="29"/>
      <c r="L15" s="38" t="s">
        <v>41</v>
      </c>
      <c r="M15" s="38"/>
      <c r="N15" s="38"/>
      <c r="O15" s="34">
        <f>B37</f>
        <v>157.37142857142859</v>
      </c>
    </row>
    <row r="16" spans="1:15" x14ac:dyDescent="0.3">
      <c r="A16" s="1" t="s">
        <v>21</v>
      </c>
      <c r="B16" s="1"/>
      <c r="C16" s="2">
        <f>B11*0.15</f>
        <v>55.080000000000005</v>
      </c>
      <c r="D16" s="2">
        <f>C16*7</f>
        <v>385.56000000000006</v>
      </c>
      <c r="E16" s="2">
        <f>D16*2</f>
        <v>771.12000000000012</v>
      </c>
      <c r="F16" s="2">
        <f>C16*3</f>
        <v>165.24</v>
      </c>
      <c r="I16" s="29"/>
      <c r="J16" s="29"/>
      <c r="K16" s="29"/>
    </row>
    <row r="17" spans="1:13" x14ac:dyDescent="0.3">
      <c r="A17" s="1"/>
      <c r="C17" s="2"/>
      <c r="D17" s="2"/>
      <c r="E17" s="2"/>
      <c r="F17" s="2"/>
      <c r="H17" t="s">
        <v>27</v>
      </c>
      <c r="I17" s="29"/>
      <c r="J17" s="29"/>
      <c r="K17" s="29"/>
    </row>
    <row r="18" spans="1:13" x14ac:dyDescent="0.3">
      <c r="A18" s="1" t="s">
        <v>22</v>
      </c>
      <c r="B18" s="2"/>
      <c r="C18" s="2"/>
      <c r="D18" s="2"/>
      <c r="E18" s="2"/>
      <c r="F18" s="2"/>
      <c r="H18" t="s">
        <v>0</v>
      </c>
      <c r="I18" s="29" t="s">
        <v>24</v>
      </c>
      <c r="J18" s="29" t="s">
        <v>25</v>
      </c>
      <c r="K18" s="29" t="s">
        <v>26</v>
      </c>
    </row>
    <row r="19" spans="1:13" x14ac:dyDescent="0.3">
      <c r="A19" s="23" t="s">
        <v>3</v>
      </c>
      <c r="B19" s="24"/>
      <c r="C19" s="25">
        <f>C16*0.3</f>
        <v>16.524000000000001</v>
      </c>
      <c r="D19" s="24">
        <f t="shared" si="0"/>
        <v>115.66800000000001</v>
      </c>
      <c r="E19" s="24">
        <f t="shared" si="1"/>
        <v>231.33600000000001</v>
      </c>
      <c r="F19" s="24">
        <f t="shared" si="2"/>
        <v>347.00400000000002</v>
      </c>
      <c r="H19">
        <f>C16*0.33</f>
        <v>18.176400000000001</v>
      </c>
      <c r="I19" s="18">
        <f>H19*7</f>
        <v>127.23480000000001</v>
      </c>
      <c r="J19" s="18">
        <f>I19*2</f>
        <v>254.46960000000001</v>
      </c>
      <c r="K19" s="18">
        <f>I19*3</f>
        <v>381.70440000000002</v>
      </c>
    </row>
    <row r="20" spans="1:13" x14ac:dyDescent="0.3">
      <c r="A20" s="1" t="s">
        <v>4</v>
      </c>
      <c r="B20" s="2"/>
      <c r="C20" s="12">
        <f>C16*0.175</f>
        <v>9.6390000000000011</v>
      </c>
      <c r="D20" s="2">
        <f t="shared" si="0"/>
        <v>67.473000000000013</v>
      </c>
      <c r="E20" s="2">
        <f t="shared" si="1"/>
        <v>134.94600000000003</v>
      </c>
      <c r="F20" s="2">
        <f t="shared" si="2"/>
        <v>202.41900000000004</v>
      </c>
      <c r="H20">
        <f>C16*0.33</f>
        <v>18.176400000000001</v>
      </c>
      <c r="I20" s="18">
        <f>H20*7</f>
        <v>127.23480000000001</v>
      </c>
      <c r="J20" s="18">
        <f>I20*2</f>
        <v>254.46960000000001</v>
      </c>
      <c r="K20" s="18">
        <f>I20*3</f>
        <v>381.70440000000002</v>
      </c>
    </row>
    <row r="21" spans="1:13" x14ac:dyDescent="0.3">
      <c r="A21" s="26" t="s">
        <v>5</v>
      </c>
      <c r="B21" s="27"/>
      <c r="C21" s="28">
        <f>C16*0.175</f>
        <v>9.6390000000000011</v>
      </c>
      <c r="D21" s="27">
        <f t="shared" si="0"/>
        <v>67.473000000000013</v>
      </c>
      <c r="E21" s="27">
        <f t="shared" si="1"/>
        <v>134.94600000000003</v>
      </c>
      <c r="F21" s="27">
        <f t="shared" si="2"/>
        <v>202.41900000000004</v>
      </c>
    </row>
    <row r="22" spans="1:13" x14ac:dyDescent="0.3">
      <c r="A22" s="1" t="s">
        <v>6</v>
      </c>
      <c r="B22" s="2"/>
      <c r="C22" s="12">
        <f>C16*0.175</f>
        <v>9.6390000000000011</v>
      </c>
      <c r="D22" s="2">
        <f t="shared" si="0"/>
        <v>67.473000000000013</v>
      </c>
      <c r="E22" s="2">
        <f t="shared" si="1"/>
        <v>134.94600000000003</v>
      </c>
      <c r="F22" s="2">
        <f t="shared" si="2"/>
        <v>202.41900000000004</v>
      </c>
      <c r="H22">
        <f>C16*0.33</f>
        <v>18.176400000000001</v>
      </c>
      <c r="I22" s="18">
        <f>H22*7</f>
        <v>127.23480000000001</v>
      </c>
      <c r="J22" s="18">
        <f>I22*2</f>
        <v>254.46960000000001</v>
      </c>
      <c r="K22" s="18">
        <f>I22*3</f>
        <v>381.70440000000002</v>
      </c>
    </row>
    <row r="23" spans="1:13" x14ac:dyDescent="0.3">
      <c r="A23" s="26" t="s">
        <v>7</v>
      </c>
      <c r="B23" s="27"/>
      <c r="C23" s="28">
        <f>C16*0.175</f>
        <v>9.6390000000000011</v>
      </c>
      <c r="D23" s="27">
        <f t="shared" si="0"/>
        <v>67.473000000000013</v>
      </c>
      <c r="E23" s="27">
        <f t="shared" si="1"/>
        <v>134.94600000000003</v>
      </c>
      <c r="F23" s="27">
        <f t="shared" si="2"/>
        <v>202.41900000000004</v>
      </c>
    </row>
    <row r="24" spans="1:13" s="21" customFormat="1" x14ac:dyDescent="0.3">
      <c r="A24" s="19"/>
      <c r="B24" s="13"/>
      <c r="C24" s="20"/>
      <c r="D24" s="13"/>
      <c r="E24" s="13"/>
      <c r="F24" s="13"/>
    </row>
    <row r="25" spans="1:13" x14ac:dyDescent="0.3">
      <c r="A25" s="1" t="s">
        <v>42</v>
      </c>
      <c r="B25" s="2"/>
      <c r="C25" s="2">
        <f>B11*0.2</f>
        <v>73.440000000000012</v>
      </c>
      <c r="D25" s="2">
        <f t="shared" si="0"/>
        <v>514.08000000000004</v>
      </c>
      <c r="E25" s="2">
        <f t="shared" si="1"/>
        <v>1028.1600000000001</v>
      </c>
      <c r="F25" s="2">
        <f t="shared" si="2"/>
        <v>1542.2400000000002</v>
      </c>
      <c r="H25" s="38" t="s">
        <v>20</v>
      </c>
      <c r="I25" s="38"/>
      <c r="J25" s="38"/>
      <c r="K25" s="38"/>
      <c r="L25" s="38"/>
      <c r="M25" s="38"/>
    </row>
    <row r="26" spans="1:13" x14ac:dyDescent="0.3">
      <c r="A26" s="5" t="s">
        <v>11</v>
      </c>
      <c r="B26" s="33">
        <f>C9*0.2</f>
        <v>91.800000000000011</v>
      </c>
      <c r="C26" s="11"/>
      <c r="D26" s="6"/>
      <c r="E26" s="6"/>
      <c r="F26" s="6"/>
      <c r="H26" s="38"/>
      <c r="I26" s="38"/>
      <c r="J26" s="38"/>
      <c r="K26" s="38"/>
      <c r="L26" s="38"/>
      <c r="M26" s="38"/>
    </row>
    <row r="27" spans="1:13" x14ac:dyDescent="0.3">
      <c r="A27" s="1" t="s">
        <v>8</v>
      </c>
      <c r="C27" s="2">
        <f>B26*0.75</f>
        <v>68.850000000000009</v>
      </c>
      <c r="D27" s="2">
        <f t="shared" si="0"/>
        <v>481.95000000000005</v>
      </c>
      <c r="E27" s="2">
        <f t="shared" si="1"/>
        <v>963.90000000000009</v>
      </c>
      <c r="F27" s="2">
        <f t="shared" si="2"/>
        <v>1445.8500000000001</v>
      </c>
      <c r="H27" s="38"/>
      <c r="I27" s="38"/>
      <c r="J27" s="38"/>
      <c r="K27" s="38"/>
      <c r="L27" s="38"/>
      <c r="M27" s="38"/>
    </row>
    <row r="28" spans="1:13" x14ac:dyDescent="0.3">
      <c r="A28" s="1" t="s">
        <v>9</v>
      </c>
      <c r="B28" s="2"/>
      <c r="C28" s="2">
        <f>B26*0.25</f>
        <v>22.950000000000003</v>
      </c>
      <c r="D28" s="2">
        <f>C28*7</f>
        <v>160.65000000000003</v>
      </c>
      <c r="E28" s="2">
        <f>D28*2</f>
        <v>321.30000000000007</v>
      </c>
      <c r="F28" s="2">
        <f>D28*3</f>
        <v>481.9500000000001</v>
      </c>
      <c r="H28" s="38"/>
      <c r="I28" s="38"/>
      <c r="J28" s="38"/>
      <c r="K28" s="38"/>
      <c r="L28" s="38"/>
      <c r="M28" s="38"/>
    </row>
    <row r="29" spans="1:13" x14ac:dyDescent="0.3">
      <c r="A29" s="39" t="s">
        <v>43</v>
      </c>
      <c r="B29" s="40"/>
      <c r="C29" s="41"/>
      <c r="D29" s="1">
        <f>1*B9/1000</f>
        <v>5.0999999999999996</v>
      </c>
      <c r="E29" s="2">
        <f>D29*2</f>
        <v>10.199999999999999</v>
      </c>
      <c r="F29" s="2">
        <f>D29*3</f>
        <v>15.299999999999999</v>
      </c>
    </row>
    <row r="30" spans="1:13" ht="15.6" customHeight="1" x14ac:dyDescent="0.3">
      <c r="A30" s="35"/>
      <c r="B30" s="35"/>
      <c r="C30" s="35"/>
      <c r="D30" s="35"/>
      <c r="E30" s="36"/>
      <c r="F30" s="36"/>
    </row>
    <row r="31" spans="1:13" x14ac:dyDescent="0.3">
      <c r="A31" s="37" t="s">
        <v>48</v>
      </c>
      <c r="B31" s="35"/>
      <c r="C31" s="35"/>
      <c r="D31" s="35"/>
      <c r="E31" s="36"/>
      <c r="F31" s="36"/>
    </row>
    <row r="32" spans="1:13" x14ac:dyDescent="0.3">
      <c r="A32" s="14" t="s">
        <v>39</v>
      </c>
      <c r="C32" s="15" t="s">
        <v>38</v>
      </c>
    </row>
    <row r="33" spans="1:6" x14ac:dyDescent="0.3">
      <c r="A33" s="14" t="s">
        <v>40</v>
      </c>
      <c r="C33">
        <f>0.3*B9/1000</f>
        <v>1.53</v>
      </c>
      <c r="D33">
        <f>C33*7</f>
        <v>10.71</v>
      </c>
      <c r="E33">
        <f>D33*2</f>
        <v>21.42</v>
      </c>
      <c r="F33">
        <f>D33*3</f>
        <v>32.130000000000003</v>
      </c>
    </row>
    <row r="35" spans="1:6" x14ac:dyDescent="0.3">
      <c r="A35" s="22" t="s">
        <v>15</v>
      </c>
    </row>
    <row r="36" spans="1:6" x14ac:dyDescent="0.3">
      <c r="A36" t="s">
        <v>17</v>
      </c>
      <c r="B36" s="32">
        <v>5</v>
      </c>
      <c r="D36" s="14" t="s">
        <v>31</v>
      </c>
    </row>
    <row r="37" spans="1:6" x14ac:dyDescent="0.3">
      <c r="A37" t="s">
        <v>18</v>
      </c>
      <c r="B37" s="18">
        <f>B11*0.5-C14</f>
        <v>157.37142857142859</v>
      </c>
    </row>
    <row r="38" spans="1:6" x14ac:dyDescent="0.3">
      <c r="A38" t="s">
        <v>19</v>
      </c>
      <c r="B38" s="32">
        <v>15</v>
      </c>
      <c r="C38" s="16" t="s">
        <v>28</v>
      </c>
    </row>
    <row r="39" spans="1:6" x14ac:dyDescent="0.3">
      <c r="A39" s="16" t="s">
        <v>16</v>
      </c>
      <c r="B39" s="17">
        <f>B37-B40</f>
        <v>141.63428571428574</v>
      </c>
    </row>
    <row r="40" spans="1:6" x14ac:dyDescent="0.3">
      <c r="A40" s="16" t="s">
        <v>13</v>
      </c>
      <c r="B40" s="17">
        <f>B37/100*(B38-B36)</f>
        <v>15.737142857142858</v>
      </c>
    </row>
  </sheetData>
  <mergeCells count="4">
    <mergeCell ref="H12:M14"/>
    <mergeCell ref="L15:N15"/>
    <mergeCell ref="A29:C29"/>
    <mergeCell ref="H25:M28"/>
  </mergeCells>
  <hyperlinks>
    <hyperlink ref="H15" r:id="rId1" display="https://www.barf-kultur.de/barf-fettrechner" xr:uid="{00000000-0004-0000-0000-000000000000}"/>
    <hyperlink ref="C32" r:id="rId2" display="https://pets-bio-world.at/rechner/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Dirk Engelke-Wilk</cp:lastModifiedBy>
  <dcterms:created xsi:type="dcterms:W3CDTF">2022-01-27T09:38:32Z</dcterms:created>
  <dcterms:modified xsi:type="dcterms:W3CDTF">2023-11-24T09:29:03Z</dcterms:modified>
</cp:coreProperties>
</file>